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Бизнес-план" sheetId="1" state="visible" r:id="rId1"/>
    <sheet xmlns:r="http://schemas.openxmlformats.org/officeDocument/2006/relationships" name="Ставка нормо-час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&quot;₽&quot;"/>
    <numFmt numFmtId="165" formatCode="# ##0"/>
    <numFmt numFmtId="166" formatCode="0.0"/>
  </numFmts>
  <fonts count="8">
    <font>
      <name val="Calibri"/>
      <family val="2"/>
      <color theme="1"/>
      <sz val="11"/>
      <scheme val="minor"/>
    </font>
    <font>
      <b val="1"/>
      <color rgb="00FFFFFF"/>
      <sz val="15"/>
    </font>
    <font>
      <i val="1"/>
      <color rgb="00555555"/>
      <sz val="9"/>
    </font>
    <font>
      <b val="1"/>
      <sz val="11"/>
    </font>
    <font/>
    <font>
      <color rgb="00555555"/>
    </font>
    <font>
      <b val="1"/>
    </font>
    <font>
      <color rgb="00555555"/>
      <sz val="9"/>
    </font>
  </fonts>
  <fills count="5">
    <fill>
      <patternFill/>
    </fill>
    <fill>
      <patternFill patternType="gray125"/>
    </fill>
    <fill>
      <patternFill patternType="solid">
        <fgColor rgb="000B1220"/>
      </patternFill>
    </fill>
    <fill>
      <patternFill patternType="solid">
        <fgColor rgb="00FFF4D6"/>
      </patternFill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0" fillId="0" borderId="1" pivotButton="0" quotePrefix="0" xfId="0"/>
    <xf numFmtId="164" fontId="4" fillId="3" borderId="1" applyAlignment="1" pivotButton="0" quotePrefix="0" xfId="0">
      <alignment horizontal="right"/>
    </xf>
    <xf numFmtId="0" fontId="5" fillId="0" borderId="1" pivotButton="0" quotePrefix="0" xfId="0"/>
    <xf numFmtId="165" fontId="4" fillId="3" borderId="1" applyAlignment="1" pivotButton="0" quotePrefix="0" xfId="0">
      <alignment horizontal="right"/>
    </xf>
    <xf numFmtId="166" fontId="4" fillId="3" borderId="1" applyAlignment="1" pivotButton="0" quotePrefix="0" xfId="0">
      <alignment horizontal="right"/>
    </xf>
    <xf numFmtId="165" fontId="6" fillId="4" borderId="1" applyAlignment="1" pivotButton="0" quotePrefix="0" xfId="0">
      <alignment horizontal="right"/>
    </xf>
    <xf numFmtId="164" fontId="6" fillId="4" borderId="1" applyAlignment="1" pivotButton="0" quotePrefix="0" xfId="0">
      <alignment horizontal="right"/>
    </xf>
    <xf numFmtId="166" fontId="6" fillId="4" borderId="1" applyAlignment="1" pivotButton="0" quotePrefix="0" xfId="0">
      <alignment horizontal="right"/>
    </xf>
    <xf numFmtId="1" fontId="6" fillId="4" borderId="1" applyAlignment="1" pivotButton="0" quotePrefix="0" xfId="0">
      <alignment horizontal="right"/>
    </xf>
    <xf numFmtId="0" fontId="2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showGridLines="0" workbookViewId="0">
      <selection activeCell="A1" sqref="A1"/>
    </sheetView>
  </sheetViews>
  <sheetFormatPr baseColWidth="8" defaultRowHeight="15"/>
  <cols>
    <col width="64" customWidth="1" min="1" max="1"/>
    <col width="18" customWidth="1" min="2" max="2"/>
    <col width="14" customWidth="1" min="3" max="3"/>
  </cols>
  <sheetData>
    <row r="1" ht="28" customHeight="1">
      <c r="A1" s="1" t="inlineStr">
        <is>
          <t>Бизнес-план автосервиса — расчёт окупаемости</t>
        </is>
      </c>
      <c r="B1" s="2" t="n"/>
      <c r="C1" s="2" t="n"/>
    </row>
    <row r="2" ht="30" customHeight="1">
      <c r="A2" s="3" t="inlineStr">
        <is>
          <t>Жёлтые ячейки — ваши данные (сейчас там пример), зелёные считаются сами. Онлайн-калькулятор: bstcrm.ru/biznes-plan-avtoservisa</t>
        </is>
      </c>
    </row>
    <row r="4">
      <c r="A4" s="4" t="inlineStr">
        <is>
          <t>Исходные данные</t>
        </is>
      </c>
    </row>
    <row r="5">
      <c r="A5" s="5" t="inlineStr">
        <is>
          <t>Стартовые вложения: оборудование, ремонт помещения, склад, реклама на старт</t>
        </is>
      </c>
      <c r="B5" s="6" t="n">
        <v>3700000</v>
      </c>
      <c r="C5" s="7" t="inlineStr">
        <is>
          <t>₽</t>
        </is>
      </c>
    </row>
    <row r="6">
      <c r="A6" s="5" t="inlineStr">
        <is>
          <t>Постов (подъёмников, ям)</t>
        </is>
      </c>
      <c r="B6" s="8" t="n">
        <v>3</v>
      </c>
      <c r="C6" s="7" t="inlineStr">
        <is>
          <t>шт.</t>
        </is>
      </c>
    </row>
    <row r="7">
      <c r="A7" s="5" t="inlineStr">
        <is>
          <t>Рабочих часов в день</t>
        </is>
      </c>
      <c r="B7" s="9" t="n">
        <v>10</v>
      </c>
      <c r="C7" s="7" t="inlineStr">
        <is>
          <t>ч</t>
        </is>
      </c>
    </row>
    <row r="8">
      <c r="A8" s="5" t="inlineStr">
        <is>
          <t>Рабочих дней в месяц</t>
        </is>
      </c>
      <c r="B8" s="8" t="n">
        <v>26</v>
      </c>
      <c r="C8" s="7" t="inlineStr">
        <is>
          <t>дн.</t>
        </is>
      </c>
    </row>
    <row r="9">
      <c r="A9" s="5" t="inlineStr">
        <is>
          <t>Загрузка постов</t>
        </is>
      </c>
      <c r="B9" s="8" t="n">
        <v>50</v>
      </c>
      <c r="C9" s="7" t="inlineStr">
        <is>
          <t>%</t>
        </is>
      </c>
    </row>
    <row r="10">
      <c r="A10" s="5" t="inlineStr">
        <is>
          <t>Стоимость нормо-часа</t>
        </is>
      </c>
      <c r="B10" s="6" t="n">
        <v>2400</v>
      </c>
      <c r="C10" s="7" t="inlineStr">
        <is>
          <t>₽</t>
        </is>
      </c>
    </row>
    <row r="11">
      <c r="A11" s="5" t="inlineStr">
        <is>
          <t>Запчасти к работам</t>
        </is>
      </c>
      <c r="B11" s="8" t="n">
        <v>80</v>
      </c>
      <c r="C11" s="7" t="inlineStr">
        <is>
          <t>% от работ</t>
        </is>
      </c>
    </row>
    <row r="12">
      <c r="A12" s="5" t="inlineStr">
        <is>
          <t>Наценка на запчасти</t>
        </is>
      </c>
      <c r="B12" s="8" t="n">
        <v>30</v>
      </c>
      <c r="C12" s="7" t="inlineStr">
        <is>
          <t>%</t>
        </is>
      </c>
    </row>
    <row r="13">
      <c r="A13" s="5" t="inlineStr">
        <is>
          <t>Постоянные расходы: аренда, коммунальные, приёмщики, реклама, прочее</t>
        </is>
      </c>
      <c r="B13" s="6" t="n">
        <v>450000</v>
      </c>
      <c r="C13" s="7" t="inlineStr">
        <is>
          <t>₽/мес</t>
        </is>
      </c>
    </row>
    <row r="14">
      <c r="A14" s="5" t="inlineStr">
        <is>
          <t>Зарплата мастеров от работ</t>
        </is>
      </c>
      <c r="B14" s="8" t="n">
        <v>40</v>
      </c>
      <c r="C14" s="7" t="inlineStr">
        <is>
          <t>%</t>
        </is>
      </c>
    </row>
    <row r="15">
      <c r="A15" s="5" t="inlineStr">
        <is>
          <t>Налог с выручки</t>
        </is>
      </c>
      <c r="B15" s="8" t="n">
        <v>6</v>
      </c>
      <c r="C15" s="7" t="inlineStr">
        <is>
          <t>%</t>
        </is>
      </c>
    </row>
    <row r="17">
      <c r="A17" s="4" t="inlineStr">
        <is>
          <t>Месяц работы</t>
        </is>
      </c>
    </row>
    <row r="18">
      <c r="A18" s="5" t="inlineStr">
        <is>
          <t>Нормо-часов в месяц</t>
        </is>
      </c>
      <c r="B18" s="10">
        <f>B6*B7*B8*B9/100</f>
        <v/>
      </c>
      <c r="C18" s="7" t="inlineStr">
        <is>
          <t>н/ч</t>
        </is>
      </c>
    </row>
    <row r="19">
      <c r="A19" s="5" t="inlineStr">
        <is>
          <t>Выручка по работам</t>
        </is>
      </c>
      <c r="B19" s="11">
        <f>B18*B10</f>
        <v/>
      </c>
      <c r="C19" s="7" t="inlineStr">
        <is>
          <t>₽</t>
        </is>
      </c>
    </row>
    <row r="20">
      <c r="A20" s="5" t="inlineStr">
        <is>
          <t>Выручка по запчастям</t>
        </is>
      </c>
      <c r="B20" s="11">
        <f>B19*B11/100</f>
        <v/>
      </c>
      <c r="C20" s="7" t="inlineStr">
        <is>
          <t>₽</t>
        </is>
      </c>
    </row>
    <row r="21">
      <c r="A21" s="5" t="inlineStr">
        <is>
          <t>Доход с запчастей (наценка)</t>
        </is>
      </c>
      <c r="B21" s="11">
        <f>B20*B12/(100+B12)</f>
        <v/>
      </c>
      <c r="C21" s="7" t="inlineStr">
        <is>
          <t>₽</t>
        </is>
      </c>
    </row>
    <row r="22">
      <c r="A22" s="5" t="inlineStr">
        <is>
          <t>Зарплата мастеров</t>
        </is>
      </c>
      <c r="B22" s="11">
        <f>B19*B14/100</f>
        <v/>
      </c>
      <c r="C22" s="7" t="inlineStr">
        <is>
          <t>₽</t>
        </is>
      </c>
    </row>
    <row r="23">
      <c r="A23" s="5" t="inlineStr">
        <is>
          <t>Налог с выручки</t>
        </is>
      </c>
      <c r="B23" s="11">
        <f>(B19+B20)*B15/100</f>
        <v/>
      </c>
      <c r="C23" s="7" t="inlineStr">
        <is>
          <t>₽</t>
        </is>
      </c>
    </row>
    <row r="24">
      <c r="A24" s="5" t="inlineStr">
        <is>
          <t>Постоянные расходы</t>
        </is>
      </c>
      <c r="B24" s="11">
        <f>B13</f>
        <v/>
      </c>
      <c r="C24" s="7" t="inlineStr">
        <is>
          <t>₽</t>
        </is>
      </c>
    </row>
    <row r="25">
      <c r="A25" s="5" t="inlineStr">
        <is>
          <t>Прибыль в месяц</t>
        </is>
      </c>
      <c r="B25" s="11">
        <f>B19+B21-B22-B23-B24</f>
        <v/>
      </c>
      <c r="C25" s="7" t="inlineStr">
        <is>
          <t>₽</t>
        </is>
      </c>
    </row>
    <row r="27">
      <c r="A27" s="4" t="inlineStr">
        <is>
          <t>Итог</t>
        </is>
      </c>
    </row>
    <row r="28">
      <c r="A28" s="5" t="inlineStr">
        <is>
          <t>Окупаемость вложений</t>
        </is>
      </c>
      <c r="B28" s="12">
        <f>IF(B25&gt;0,B5/B25,"не окупается")</f>
        <v/>
      </c>
      <c r="C28" s="7" t="inlineStr">
        <is>
          <t>мес.</t>
        </is>
      </c>
    </row>
    <row r="29">
      <c r="A29" s="5" t="inlineStr">
        <is>
          <t>Точка безубыточности по загрузке постов</t>
        </is>
      </c>
      <c r="B29" s="13">
        <f>IF(B10*B6*B7*B8/100*(1+B11/100*B12/(100+B12)-B14/100-B15/100*(1+B11/100))&gt;0,B13/(B10*B6*B7*B8/100*(1+B11/100*B12/(100+B12)-B14/100-B15/100*(1+B11/100))),"не достигается")</f>
        <v/>
      </c>
      <c r="C29" s="7" t="inlineStr">
        <is>
          <t>%</t>
        </is>
      </c>
    </row>
    <row r="31">
      <c r="A31" s="14" t="inlineStr">
        <is>
          <t>Расчёт при плановой загрузке с первого месяца. На старте загрузка обычно ниже — посчитайте и осторожный вариант.</t>
        </is>
      </c>
    </row>
    <row r="32">
      <c r="A32" s="15" t="inlineStr">
        <is>
          <t>Учёт автосервиса после открытия — BSTCRM: запись на посты, заказ-наряды, склад, касса, зарплата. bstcrm.ru</t>
        </is>
      </c>
    </row>
  </sheetData>
  <mergeCells count="1">
    <mergeCell ref="A2:C2"/>
  </mergeCells>
  <pageMargins left="0.5" right="0.5" top="0.5" bottom="0.5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4"/>
  <sheetViews>
    <sheetView showGridLines="0" workbookViewId="0">
      <selection activeCell="A1" sqref="A1"/>
    </sheetView>
  </sheetViews>
  <sheetFormatPr baseColWidth="8" defaultRowHeight="15"/>
  <cols>
    <col width="64" customWidth="1" min="1" max="1"/>
    <col width="18" customWidth="1" min="2" max="2"/>
    <col width="14" customWidth="1" min="3" max="3"/>
  </cols>
  <sheetData>
    <row r="1" ht="28" customHeight="1">
      <c r="A1" s="1" t="inlineStr">
        <is>
          <t>Стоимость нормо-часа — безубыточная и с прибылью</t>
        </is>
      </c>
      <c r="B1" s="2" t="n"/>
      <c r="C1" s="2" t="n"/>
    </row>
    <row r="2" ht="30" customHeight="1">
      <c r="A2" s="3" t="inlineStr">
        <is>
          <t>Жёлтые ячейки — ваши данные (сейчас там пример), зелёные считаются сами. Онлайн-калькулятор: bstcrm.ru/kalkulyator-normo-chasa</t>
        </is>
      </c>
    </row>
    <row r="4">
      <c r="A4" s="4" t="inlineStr">
        <is>
          <t>Исходные данные</t>
        </is>
      </c>
    </row>
    <row r="5">
      <c r="A5" s="5" t="inlineStr">
        <is>
          <t>Постов (подъёмников, ям)</t>
        </is>
      </c>
      <c r="B5" s="8" t="n">
        <v>3</v>
      </c>
      <c r="C5" s="7" t="inlineStr">
        <is>
          <t>шт.</t>
        </is>
      </c>
    </row>
    <row r="6">
      <c r="A6" s="5" t="inlineStr">
        <is>
          <t>Рабочих часов в день</t>
        </is>
      </c>
      <c r="B6" s="9" t="n">
        <v>10</v>
      </c>
      <c r="C6" s="7" t="inlineStr">
        <is>
          <t>ч</t>
        </is>
      </c>
    </row>
    <row r="7">
      <c r="A7" s="5" t="inlineStr">
        <is>
          <t>Рабочих дней в месяц</t>
        </is>
      </c>
      <c r="B7" s="8" t="n">
        <v>26</v>
      </c>
      <c r="C7" s="7" t="inlineStr">
        <is>
          <t>дн.</t>
        </is>
      </c>
    </row>
    <row r="8">
      <c r="A8" s="5" t="inlineStr">
        <is>
          <t>Загрузка постов</t>
        </is>
      </c>
      <c r="B8" s="8" t="n">
        <v>70</v>
      </c>
      <c r="C8" s="7" t="inlineStr">
        <is>
          <t>%</t>
        </is>
      </c>
    </row>
    <row r="9">
      <c r="A9" s="5" t="inlineStr">
        <is>
          <t>Аренда помещения</t>
        </is>
      </c>
      <c r="B9" s="6" t="n">
        <v>150000</v>
      </c>
      <c r="C9" s="7" t="inlineStr">
        <is>
          <t>₽/мес</t>
        </is>
      </c>
    </row>
    <row r="10">
      <c r="A10" s="5" t="inlineStr">
        <is>
          <t>Коммунальные платежи, электричество</t>
        </is>
      </c>
      <c r="B10" s="6" t="n">
        <v>30000</v>
      </c>
      <c r="C10" s="7" t="inlineStr">
        <is>
          <t>₽/мес</t>
        </is>
      </c>
    </row>
    <row r="11">
      <c r="A11" s="5" t="inlineStr">
        <is>
          <t>Зарплата приёмщиков и администраторов</t>
        </is>
      </c>
      <c r="B11" s="6" t="n">
        <v>120000</v>
      </c>
      <c r="C11" s="7" t="inlineStr">
        <is>
          <t>₽/мес</t>
        </is>
      </c>
    </row>
    <row r="12">
      <c r="A12" s="5" t="inlineStr">
        <is>
          <t>Реклама</t>
        </is>
      </c>
      <c r="B12" s="6" t="n">
        <v>40000</v>
      </c>
      <c r="C12" s="7" t="inlineStr">
        <is>
          <t>₽/мес</t>
        </is>
      </c>
    </row>
    <row r="13">
      <c r="A13" s="5" t="inlineStr">
        <is>
          <t>Прочее: связь, бухгалтерия, программа, расходники, ремонт оборудования</t>
        </is>
      </c>
      <c r="B13" s="6" t="n">
        <v>60000</v>
      </c>
      <c r="C13" s="7" t="inlineStr">
        <is>
          <t>₽/мес</t>
        </is>
      </c>
    </row>
    <row r="14">
      <c r="A14" s="5" t="inlineStr">
        <is>
          <t>Зарплата мастеров от работ</t>
        </is>
      </c>
      <c r="B14" s="8" t="n">
        <v>40</v>
      </c>
      <c r="C14" s="7" t="inlineStr">
        <is>
          <t>%</t>
        </is>
      </c>
    </row>
    <row r="15">
      <c r="A15" s="5" t="inlineStr">
        <is>
          <t>Налог с выручки</t>
        </is>
      </c>
      <c r="B15" s="8" t="n">
        <v>6</v>
      </c>
      <c r="C15" s="7" t="inlineStr">
        <is>
          <t>%</t>
        </is>
      </c>
    </row>
    <row r="16">
      <c r="A16" s="5" t="inlineStr">
        <is>
          <t>Желаемая прибыль с работ</t>
        </is>
      </c>
      <c r="B16" s="8" t="n">
        <v>20</v>
      </c>
      <c r="C16" s="7" t="inlineStr">
        <is>
          <t>%</t>
        </is>
      </c>
    </row>
    <row r="18">
      <c r="A18" s="4" t="inlineStr">
        <is>
          <t>Результат</t>
        </is>
      </c>
    </row>
    <row r="19">
      <c r="A19" s="5" t="inlineStr">
        <is>
          <t>Нормо-часов в месяц</t>
        </is>
      </c>
      <c r="B19" s="10">
        <f>B5*B6*B7*B8/100</f>
        <v/>
      </c>
      <c r="C19" s="7" t="inlineStr">
        <is>
          <t>н/ч</t>
        </is>
      </c>
    </row>
    <row r="20">
      <c r="A20" s="5" t="inlineStr">
        <is>
          <t>Постоянные расходы в месяц</t>
        </is>
      </c>
      <c r="B20" s="11">
        <f>B9+B10+B11+B12+B13</f>
        <v/>
      </c>
      <c r="C20" s="7" t="inlineStr">
        <is>
          <t>₽</t>
        </is>
      </c>
    </row>
    <row r="21">
      <c r="A21" s="5" t="inlineStr">
        <is>
          <t>Безубыточная ставка</t>
        </is>
      </c>
      <c r="B21" s="11">
        <f>IF(AND(B19&gt;0,(1-(B14+B15)/100)&gt;0),CEILING(B20/(B19*(1-(B14+B15)/100)),10),"—")</f>
        <v/>
      </c>
      <c r="C21" s="7" t="inlineStr">
        <is>
          <t>₽</t>
        </is>
      </c>
    </row>
    <row r="22">
      <c r="A22" s="5" t="inlineStr">
        <is>
          <t>Ставка нормо-часа с прибылью</t>
        </is>
      </c>
      <c r="B22" s="11">
        <f>IF(AND(B19&gt;0,(1-(B14+B15+B16)/100)&gt;0),CEILING(B20/(B19*(1-(B14+B15+B16)/100)),10),"—")</f>
        <v/>
      </c>
      <c r="C22" s="7" t="inlineStr">
        <is>
          <t>₽</t>
        </is>
      </c>
    </row>
    <row r="23">
      <c r="A23" s="5" t="inlineStr">
        <is>
          <t>Выручка по работам при этой ставке</t>
        </is>
      </c>
      <c r="B23" s="11">
        <f>IF(ISNUMBER(B22),B22*B19,"—")</f>
        <v/>
      </c>
      <c r="C23" s="7" t="inlineStr">
        <is>
          <t>₽</t>
        </is>
      </c>
    </row>
    <row r="24">
      <c r="A24" s="5" t="inlineStr">
        <is>
          <t>Прибыль в месяц</t>
        </is>
      </c>
      <c r="B24" s="11">
        <f>IF(ISNUMBER(B22),B22*B19*B16/100,"—")</f>
        <v/>
      </c>
      <c r="C24" s="7" t="inlineStr">
        <is>
          <t>₽</t>
        </is>
      </c>
    </row>
  </sheetData>
  <mergeCells count="1">
    <mergeCell ref="A2:C2"/>
  </mergeCells>
  <pageMargins left="0.5" right="0.5" top="0.5" bottom="0.5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BSTCRM — bstcrm.ru</dc:creator>
  <dc:title xmlns:dc="http://purl.org/dc/elements/1.1/">Бизнес-план автосервиса: расчёт окупаемости</dc:title>
  <dc:description xmlns:dc="http://purl.org/dc/elements/1.1/">Бесплатный шаблон: https://bstcrm.ru/biznes-plan-avtoservisa</dc:description>
  <dcterms:created xmlns:dcterms="http://purl.org/dc/terms/" xmlns:xsi="http://www.w3.org/2001/XMLSchema-instance" xsi:type="dcterms:W3CDTF">2026-10-04T00:46:10Z</dcterms:created>
  <dcterms:modified xmlns:dcterms="http://purl.org/dc/terms/" xmlns:xsi="http://www.w3.org/2001/XMLSchema-instance" xsi:type="dcterms:W3CDTF">2026-10-04T00:46:10Z</dcterms:modified>
</cp:coreProperties>
</file>